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Users\petervette\Downloads\"/>
    </mc:Choice>
  </mc:AlternateContent>
  <xr:revisionPtr revIDLastSave="0" documentId="13_ncr:1_{9F7843E1-538F-4F9F-9B8A-8C9973C72CB9}" xr6:coauthVersionLast="47" xr6:coauthVersionMax="47" xr10:uidLastSave="{00000000-0000-0000-0000-000000000000}"/>
  <bookViews>
    <workbookView xWindow="-120" yWindow="-120" windowWidth="29040" windowHeight="15720" xr2:uid="{00000000-000D-0000-FFFF-FFFF00000000}"/>
  </bookViews>
  <sheets>
    <sheet name="dzi 57eo P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1" l="1"/>
  <c r="C36" i="1" s="1"/>
  <c r="O33" i="1"/>
  <c r="N33" i="1"/>
  <c r="N19" i="1" l="1"/>
  <c r="N18" i="1" l="1"/>
  <c r="N16" i="1"/>
  <c r="N17" i="1" s="1"/>
  <c r="D17" i="1" s="1"/>
  <c r="H31" i="1" l="1"/>
  <c r="D23" i="1" l="1"/>
  <c r="D27" i="1" s="1"/>
  <c r="D35" i="1"/>
  <c r="H35" i="1" l="1"/>
  <c r="E16" i="1"/>
  <c r="E14" i="1"/>
  <c r="L14" i="1" l="1"/>
  <c r="F32" i="1" l="1"/>
  <c r="F34" i="1"/>
  <c r="F35" i="1" l="1"/>
  <c r="J27" i="1"/>
  <c r="D26" i="1"/>
  <c r="D28" i="1" l="1"/>
  <c r="E21" i="1" s="1"/>
  <c r="H26" i="1" l="1"/>
  <c r="H27" i="1"/>
  <c r="N27" i="1" s="1"/>
  <c r="O27" i="1" l="1"/>
  <c r="O26" i="1"/>
  <c r="H28" i="1"/>
  <c r="J28" i="1" s="1"/>
  <c r="N26" i="1"/>
</calcChain>
</file>

<file path=xl/sharedStrings.xml><?xml version="1.0" encoding="utf-8"?>
<sst xmlns="http://schemas.openxmlformats.org/spreadsheetml/2006/main" count="50" uniqueCount="41">
  <si>
    <t>Naam werknemer:</t>
  </si>
  <si>
    <t>Geboortedatum:</t>
  </si>
  <si>
    <t>basisbudget</t>
  </si>
  <si>
    <t>Totaal senioren verlof:</t>
  </si>
  <si>
    <t>uur</t>
  </si>
  <si>
    <t>Kortingspercentage:</t>
  </si>
  <si>
    <t>Functieschaal:</t>
  </si>
  <si>
    <t>Leeftijd op datum ingang:</t>
  </si>
  <si>
    <t>Anders</t>
  </si>
  <si>
    <t>Schaal 1 t/m 8</t>
  </si>
  <si>
    <t>Ja</t>
  </si>
  <si>
    <t>Nee</t>
  </si>
  <si>
    <t>Werkgeversnummer:</t>
  </si>
  <si>
    <t>Naam werkgever:</t>
  </si>
  <si>
    <t>Berekening recht duurzame inzetbaarheid oudere werknemer primair onderwijs</t>
  </si>
  <si>
    <t>Hoeveel uur wilt u in totaal opnemen?</t>
  </si>
  <si>
    <t>Werktijdfactor op gewenste datum ingang:</t>
  </si>
  <si>
    <t xml:space="preserve">   Indien u gedurende het schooljaar de leeftijd van 57 jaar bereikt kan de wijziging ingaan op de 1e van de maand volgend op de maand waarin de leeftijd van 57 jaar wordt bereikt.</t>
  </si>
  <si>
    <t>Gewenste opname per schooljaar:</t>
  </si>
  <si>
    <t>bijzonder budget</t>
  </si>
  <si>
    <t>Gespaard bapoverlof (oude regeling)</t>
  </si>
  <si>
    <t>Gespaard basisbudget</t>
  </si>
  <si>
    <t>Totaal</t>
  </si>
  <si>
    <t xml:space="preserve">  korting</t>
  </si>
  <si>
    <t>einde schooljaar</t>
  </si>
  <si>
    <t>leeftijd einde schooljaar</t>
  </si>
  <si>
    <t>wanneer 57</t>
  </si>
  <si>
    <t>Werkelijke datum van ingang:</t>
  </si>
  <si>
    <t>1 maand later</t>
  </si>
  <si>
    <t>Opname gespaarde uren</t>
  </si>
  <si>
    <t>Einddatum opname</t>
  </si>
  <si>
    <t>Gespaard bijzonder budget voor oudere werknemers</t>
  </si>
  <si>
    <t>Personeelsnummer:</t>
  </si>
  <si>
    <t xml:space="preserve">  Versie 1.27</t>
  </si>
  <si>
    <r>
      <rPr>
        <vertAlign val="superscript"/>
        <sz val="11"/>
        <color theme="1"/>
        <rFont val="Arial"/>
        <family val="2"/>
      </rPr>
      <t>1</t>
    </r>
    <r>
      <rPr>
        <sz val="11"/>
        <color theme="1"/>
        <rFont val="Arial"/>
        <family val="2"/>
      </rPr>
      <t xml:space="preserve"> Een wijziging van het op te nemen aantal uren kan alleen met ingang van het schooljaar (1 augustus) plaatsvinden.</t>
    </r>
  </si>
  <si>
    <r>
      <rPr>
        <vertAlign val="superscript"/>
        <sz val="11"/>
        <color theme="1"/>
        <rFont val="Arial"/>
        <family val="2"/>
      </rPr>
      <t>2</t>
    </r>
    <r>
      <rPr>
        <sz val="11"/>
        <color theme="1"/>
        <rFont val="Arial"/>
        <family val="2"/>
      </rPr>
      <t xml:space="preserve"> Vanaf uw AOW-leeftijd heeft u geen recht meer op het bijzonder budget.</t>
    </r>
  </si>
  <si>
    <r>
      <rPr>
        <vertAlign val="superscript"/>
        <sz val="11"/>
        <color theme="1"/>
        <rFont val="Arial"/>
        <family val="2"/>
      </rPr>
      <t>3</t>
    </r>
    <r>
      <rPr>
        <sz val="11"/>
        <color theme="1"/>
        <rFont val="Arial"/>
        <family val="2"/>
      </rPr>
      <t xml:space="preserve"> Eerst moet het bijzonder budget</t>
    </r>
    <r>
      <rPr>
        <b/>
        <u/>
        <sz val="11"/>
        <color theme="1"/>
        <rFont val="Arial"/>
        <family val="2"/>
      </rPr>
      <t xml:space="preserve"> volledig</t>
    </r>
    <r>
      <rPr>
        <sz val="11"/>
        <color theme="1"/>
        <rFont val="Arial"/>
        <family val="2"/>
      </rPr>
      <t xml:space="preserve"> worden opgenomen, voor de uren uit het basisbudget als verlof kunnen worden opgenomen.</t>
    </r>
  </si>
  <si>
    <r>
      <t>Gewenste datum ingang:</t>
    </r>
    <r>
      <rPr>
        <vertAlign val="superscript"/>
        <sz val="11"/>
        <color theme="1"/>
        <rFont val="Arial"/>
        <family val="2"/>
      </rPr>
      <t>1</t>
    </r>
  </si>
  <si>
    <r>
      <t>Maximaal recht per schooljaar:</t>
    </r>
    <r>
      <rPr>
        <vertAlign val="superscript"/>
        <sz val="11"/>
        <color theme="1"/>
        <rFont val="Arial"/>
        <family val="2"/>
      </rPr>
      <t>2</t>
    </r>
  </si>
  <si>
    <r>
      <t>uur</t>
    </r>
    <r>
      <rPr>
        <vertAlign val="superscript"/>
        <sz val="11"/>
        <color theme="1"/>
        <rFont val="Arial"/>
        <family val="2"/>
      </rPr>
      <t>3</t>
    </r>
  </si>
  <si>
    <t>AOW leeftijd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</si>
</sst>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3]d\ mmmm\ yyyy;@"/>
    <numFmt numFmtId="165" formatCode="0.0000"/>
    <numFmt numFmtId="166" formatCode="mmm"/>
  </numFmts>
  <fonts count="9" x14ac:knownFonts="1">
    <font>
      <sz val="11"/>
      <color theme="1"/>
      <name val="Arial"/>
      <family val="2"/>
    </font>
    <font>
      <b/>
      <sz val="11"/>
      <color rgb="FFFF0000"/>
      <name val="Arial"/>
      <family val="2"/>
    </font>
    <font>
      <sz val="10"/>
      <color theme="1"/>
      <name val="Arial"/>
      <family val="2"/>
    </font>
    <font>
      <b/>
      <sz val="16"/>
      <color theme="1"/>
      <name val="Arial"/>
      <family val="2"/>
    </font>
    <font>
      <sz val="11"/>
      <name val="Calibri"/>
      <family val="2"/>
    </font>
    <font>
      <sz val="11"/>
      <name val="Arial"/>
      <family val="2"/>
    </font>
    <font>
      <b/>
      <u/>
      <sz val="11"/>
      <color theme="1"/>
      <name val="Arial"/>
      <family val="2"/>
    </font>
    <font>
      <vertAlign val="superscript"/>
      <sz val="11"/>
      <color theme="1"/>
      <name val="Arial"/>
      <family val="2"/>
    </font>
    <font>
      <sz val="11"/>
      <color theme="0" tint="-0.249977111117893"/>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s>
  <borders count="15">
    <border>
      <left/>
      <right/>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4" fillId="0" borderId="0">
      <alignment vertical="top" wrapText="1"/>
      <protection locked="0"/>
    </xf>
  </cellStyleXfs>
  <cellXfs count="64">
    <xf numFmtId="0" fontId="0" fillId="0" borderId="0" xfId="0"/>
    <xf numFmtId="0" fontId="0" fillId="2" borderId="0" xfId="0" applyFill="1" applyProtection="1">
      <protection hidden="1"/>
    </xf>
    <xf numFmtId="164" fontId="0" fillId="2" borderId="0" xfId="0" applyNumberFormat="1" applyFill="1" applyProtection="1">
      <protection hidden="1"/>
    </xf>
    <xf numFmtId="14" fontId="0" fillId="2" borderId="0" xfId="0" applyNumberFormat="1" applyFill="1" applyProtection="1">
      <protection hidden="1"/>
    </xf>
    <xf numFmtId="0" fontId="0" fillId="2" borderId="0" xfId="0" applyFill="1"/>
    <xf numFmtId="0" fontId="2" fillId="2" borderId="0" xfId="0" applyFont="1" applyFill="1" applyAlignment="1" applyProtection="1">
      <alignment vertical="center" wrapText="1"/>
      <protection hidden="1"/>
    </xf>
    <xf numFmtId="0" fontId="0" fillId="2" borderId="0" xfId="0" applyFill="1" applyAlignment="1" applyProtection="1">
      <alignment vertical="center" wrapText="1"/>
      <protection hidden="1"/>
    </xf>
    <xf numFmtId="0" fontId="0" fillId="2" borderId="1" xfId="0" applyFill="1" applyBorder="1" applyProtection="1">
      <protection hidden="1"/>
    </xf>
    <xf numFmtId="0" fontId="1" fillId="2" borderId="0" xfId="0" applyFont="1" applyFill="1" applyProtection="1">
      <protection hidden="1"/>
    </xf>
    <xf numFmtId="3" fontId="0" fillId="2" borderId="0" xfId="0" applyNumberFormat="1" applyFill="1" applyAlignment="1" applyProtection="1">
      <alignment horizontal="right"/>
      <protection hidden="1"/>
    </xf>
    <xf numFmtId="0" fontId="1" fillId="2" borderId="0" xfId="0" applyFont="1" applyFill="1" applyAlignment="1" applyProtection="1">
      <alignment horizontal="left"/>
      <protection hidden="1"/>
    </xf>
    <xf numFmtId="2" fontId="0" fillId="3" borderId="2" xfId="0" applyNumberFormat="1" applyFill="1" applyBorder="1" applyProtection="1">
      <protection locked="0" hidden="1"/>
    </xf>
    <xf numFmtId="165" fontId="0" fillId="3" borderId="2" xfId="0" applyNumberFormat="1" applyFill="1" applyBorder="1" applyProtection="1">
      <protection locked="0" hidden="1"/>
    </xf>
    <xf numFmtId="14" fontId="0" fillId="3" borderId="2" xfId="0" applyNumberFormat="1" applyFill="1" applyBorder="1" applyAlignment="1" applyProtection="1">
      <alignment vertical="top"/>
      <protection locked="0" hidden="1"/>
    </xf>
    <xf numFmtId="0" fontId="5" fillId="0" borderId="3" xfId="1" applyFont="1" applyBorder="1" applyAlignment="1">
      <alignment horizontal="left" wrapText="1"/>
      <protection locked="0"/>
    </xf>
    <xf numFmtId="14" fontId="0" fillId="3" borderId="2" xfId="0" applyNumberFormat="1" applyFill="1" applyBorder="1" applyAlignment="1" applyProtection="1">
      <alignment horizontal="left" vertical="top"/>
      <protection locked="0" hidden="1"/>
    </xf>
    <xf numFmtId="0" fontId="0" fillId="3" borderId="2" xfId="0" applyFill="1" applyBorder="1" applyAlignment="1" applyProtection="1">
      <alignment horizontal="left"/>
      <protection locked="0" hidden="1"/>
    </xf>
    <xf numFmtId="0" fontId="0" fillId="3" borderId="2" xfId="0" applyFill="1" applyBorder="1" applyProtection="1">
      <protection locked="0" hidden="1"/>
    </xf>
    <xf numFmtId="0" fontId="0" fillId="2" borderId="7" xfId="0" applyFill="1" applyBorder="1" applyProtection="1">
      <protection hidden="1"/>
    </xf>
    <xf numFmtId="0" fontId="0" fillId="2" borderId="8" xfId="0" applyFill="1" applyBorder="1" applyProtection="1">
      <protection hidden="1"/>
    </xf>
    <xf numFmtId="0" fontId="0" fillId="2" borderId="9" xfId="0" applyFill="1" applyBorder="1" applyProtection="1">
      <protection hidden="1"/>
    </xf>
    <xf numFmtId="0" fontId="0" fillId="2" borderId="10" xfId="0" applyFill="1" applyBorder="1" applyProtection="1">
      <protection hidden="1"/>
    </xf>
    <xf numFmtId="0" fontId="0" fillId="2" borderId="12" xfId="0" applyFill="1" applyBorder="1" applyProtection="1">
      <protection hidden="1"/>
    </xf>
    <xf numFmtId="0" fontId="0" fillId="2" borderId="13" xfId="0" applyFill="1" applyBorder="1" applyProtection="1">
      <protection hidden="1"/>
    </xf>
    <xf numFmtId="0" fontId="0" fillId="2" borderId="14" xfId="0" applyFill="1" applyBorder="1" applyProtection="1">
      <protection hidden="1"/>
    </xf>
    <xf numFmtId="14" fontId="1" fillId="2" borderId="0" xfId="0" applyNumberFormat="1" applyFont="1" applyFill="1" applyAlignment="1" applyProtection="1">
      <alignment horizontal="left"/>
      <protection hidden="1"/>
    </xf>
    <xf numFmtId="166" fontId="1" fillId="2" borderId="0" xfId="0" applyNumberFormat="1" applyFont="1" applyFill="1" applyAlignment="1" applyProtection="1">
      <alignment horizontal="left"/>
      <protection hidden="1"/>
    </xf>
    <xf numFmtId="14" fontId="5" fillId="2" borderId="0" xfId="0" applyNumberFormat="1" applyFont="1" applyFill="1" applyAlignment="1" applyProtection="1">
      <alignment horizontal="left"/>
      <protection hidden="1"/>
    </xf>
    <xf numFmtId="0" fontId="5" fillId="2" borderId="0" xfId="0" applyFont="1" applyFill="1" applyAlignment="1" applyProtection="1">
      <alignment horizontal="left"/>
      <protection hidden="1"/>
    </xf>
    <xf numFmtId="10" fontId="0" fillId="2" borderId="0" xfId="0" applyNumberFormat="1" applyFill="1" applyAlignment="1" applyProtection="1">
      <alignment horizontal="right"/>
      <protection hidden="1"/>
    </xf>
    <xf numFmtId="2" fontId="0" fillId="2" borderId="0" xfId="0" applyNumberFormat="1" applyFill="1" applyAlignment="1" applyProtection="1">
      <alignment horizontal="right"/>
      <protection hidden="1"/>
    </xf>
    <xf numFmtId="2" fontId="0" fillId="2" borderId="1" xfId="0" applyNumberFormat="1" applyFill="1" applyBorder="1" applyAlignment="1" applyProtection="1">
      <alignment horizontal="right"/>
      <protection hidden="1"/>
    </xf>
    <xf numFmtId="2" fontId="0" fillId="4" borderId="0" xfId="0" applyNumberFormat="1" applyFill="1" applyAlignment="1" applyProtection="1">
      <alignment horizontal="right"/>
      <protection hidden="1"/>
    </xf>
    <xf numFmtId="10" fontId="5" fillId="2" borderId="1" xfId="0" applyNumberFormat="1" applyFont="1" applyFill="1" applyBorder="1" applyAlignment="1" applyProtection="1">
      <alignment horizontal="right"/>
      <protection hidden="1"/>
    </xf>
    <xf numFmtId="0" fontId="0" fillId="2" borderId="0" xfId="0" applyFill="1" applyAlignment="1" applyProtection="1">
      <alignment horizontal="center"/>
      <protection hidden="1"/>
    </xf>
    <xf numFmtId="0" fontId="0" fillId="2" borderId="1" xfId="0" applyFill="1" applyBorder="1" applyAlignment="1" applyProtection="1">
      <alignment horizontal="center"/>
      <protection hidden="1"/>
    </xf>
    <xf numFmtId="0" fontId="8" fillId="2" borderId="0" xfId="0" applyFont="1" applyFill="1" applyProtection="1">
      <protection hidden="1"/>
    </xf>
    <xf numFmtId="0" fontId="0" fillId="2" borderId="11" xfId="0" applyFill="1" applyBorder="1" applyProtection="1">
      <protection hidden="1"/>
    </xf>
    <xf numFmtId="10" fontId="0" fillId="2" borderId="11" xfId="0" applyNumberFormat="1" applyFill="1" applyBorder="1" applyProtection="1">
      <protection hidden="1"/>
    </xf>
    <xf numFmtId="0" fontId="0" fillId="2" borderId="0" xfId="0" applyFill="1" applyAlignment="1" applyProtection="1">
      <alignment horizontal="left"/>
      <protection hidden="1"/>
    </xf>
    <xf numFmtId="0" fontId="0" fillId="2" borderId="0" xfId="0" applyFill="1" applyAlignment="1" applyProtection="1">
      <alignment horizontal="left"/>
      <protection hidden="1"/>
    </xf>
    <xf numFmtId="0" fontId="3" fillId="2"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0" fillId="3" borderId="4" xfId="0" applyFill="1" applyBorder="1" applyProtection="1">
      <protection locked="0" hidden="1"/>
    </xf>
    <xf numFmtId="0" fontId="0" fillId="3" borderId="5" xfId="0" applyFill="1" applyBorder="1" applyProtection="1">
      <protection locked="0" hidden="1"/>
    </xf>
    <xf numFmtId="0" fontId="0" fillId="0" borderId="5" xfId="0" applyBorder="1" applyProtection="1">
      <protection locked="0"/>
    </xf>
    <xf numFmtId="0" fontId="0" fillId="0" borderId="6" xfId="0" applyBorder="1" applyProtection="1">
      <protection locked="0"/>
    </xf>
    <xf numFmtId="0" fontId="0" fillId="3" borderId="4" xfId="0" applyFill="1" applyBorder="1" applyAlignment="1" applyProtection="1">
      <alignment horizontal="left"/>
      <protection locked="0" hidden="1"/>
    </xf>
    <xf numFmtId="0" fontId="0" fillId="3" borderId="5" xfId="0" applyFill="1" applyBorder="1" applyAlignment="1" applyProtection="1">
      <alignment horizontal="left"/>
      <protection locked="0" hidden="1"/>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0" fillId="2" borderId="0" xfId="0" applyFill="1" applyBorder="1" applyProtection="1">
      <protection hidden="1"/>
    </xf>
    <xf numFmtId="0" fontId="1" fillId="2" borderId="0" xfId="0" applyFont="1" applyFill="1" applyBorder="1" applyProtection="1">
      <protection hidden="1"/>
    </xf>
    <xf numFmtId="2" fontId="0" fillId="3" borderId="0" xfId="0" applyNumberFormat="1" applyFill="1" applyBorder="1" applyProtection="1">
      <protection locked="0"/>
    </xf>
    <xf numFmtId="0" fontId="0" fillId="2" borderId="0" xfId="0" applyFill="1" applyBorder="1" applyAlignment="1" applyProtection="1">
      <alignment horizontal="center"/>
      <protection hidden="1"/>
    </xf>
    <xf numFmtId="10" fontId="0" fillId="2" borderId="0" xfId="0" applyNumberFormat="1" applyFill="1" applyBorder="1" applyAlignment="1" applyProtection="1">
      <alignment horizontal="right"/>
      <protection hidden="1"/>
    </xf>
    <xf numFmtId="2" fontId="0" fillId="2" borderId="0" xfId="0" applyNumberFormat="1" applyFill="1" applyBorder="1" applyAlignment="1" applyProtection="1">
      <alignment horizontal="left"/>
      <protection hidden="1"/>
    </xf>
    <xf numFmtId="9" fontId="0" fillId="2" borderId="0" xfId="0" applyNumberFormat="1" applyFill="1" applyBorder="1" applyProtection="1">
      <protection hidden="1"/>
    </xf>
    <xf numFmtId="2" fontId="0" fillId="2" borderId="0" xfId="0" applyNumberFormat="1" applyFill="1" applyBorder="1" applyAlignment="1" applyProtection="1">
      <alignment horizontal="right"/>
      <protection hidden="1"/>
    </xf>
    <xf numFmtId="2" fontId="0" fillId="2" borderId="0" xfId="0" applyNumberFormat="1" applyFill="1" applyBorder="1" applyProtection="1">
      <protection hidden="1"/>
    </xf>
    <xf numFmtId="10" fontId="1" fillId="2" borderId="0" xfId="0" applyNumberFormat="1" applyFont="1" applyFill="1" applyBorder="1" applyProtection="1">
      <protection hidden="1"/>
    </xf>
    <xf numFmtId="0" fontId="8" fillId="2" borderId="10" xfId="0" quotePrefix="1" applyFont="1" applyFill="1" applyBorder="1" applyProtection="1">
      <protection hidden="1"/>
    </xf>
    <xf numFmtId="10" fontId="0" fillId="2" borderId="0" xfId="0" applyNumberFormat="1" applyFill="1" applyBorder="1" applyProtection="1">
      <protection hidden="1"/>
    </xf>
    <xf numFmtId="14" fontId="0" fillId="0" borderId="0" xfId="0" applyNumberFormat="1" applyBorder="1" applyProtection="1">
      <protection locked="0"/>
    </xf>
  </cellXfs>
  <cellStyles count="2">
    <cellStyle name="Normal" xfId="1" xr:uid="{00000000-0005-0000-0000-000000000000}"/>
    <cellStyle name="Standaard" xfId="0" builtinId="0"/>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333375</xdr:colOff>
      <xdr:row>0</xdr:row>
      <xdr:rowOff>438150</xdr:rowOff>
    </xdr:from>
    <xdr:to>
      <xdr:col>8</xdr:col>
      <xdr:colOff>228600</xdr:colOff>
      <xdr:row>2</xdr:row>
      <xdr:rowOff>47625</xdr:rowOff>
    </xdr:to>
    <xdr:pic>
      <xdr:nvPicPr>
        <xdr:cNvPr id="2" name="Afbeelding 4" descr="logo-Dyade_-onderwijsbedrijfsvoering-NEW">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7950" y="438150"/>
          <a:ext cx="22288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O45"/>
  <sheetViews>
    <sheetView showGridLines="0" showRowColHeaders="0" tabSelected="1" workbookViewId="0">
      <selection activeCell="D4" sqref="D4"/>
    </sheetView>
  </sheetViews>
  <sheetFormatPr defaultColWidth="0" defaultRowHeight="14.25" x14ac:dyDescent="0.2"/>
  <cols>
    <col min="1" max="1" width="1.75" style="1" customWidth="1"/>
    <col min="2" max="2" width="1.625" style="1" customWidth="1"/>
    <col min="3" max="3" width="47.125" style="1" customWidth="1"/>
    <col min="4" max="4" width="25.25" style="1" customWidth="1"/>
    <col min="5" max="5" width="4.625" style="1" customWidth="1"/>
    <col min="6" max="6" width="10.375" style="1" customWidth="1"/>
    <col min="7" max="7" width="7.5" style="1" customWidth="1"/>
    <col min="8" max="8" width="12.75" style="1" customWidth="1"/>
    <col min="9" max="9" width="6.125" style="1" customWidth="1"/>
    <col min="10" max="10" width="17.75" style="1" customWidth="1"/>
    <col min="11" max="11" width="31.625" style="1" customWidth="1"/>
    <col min="12" max="12" width="9" style="1" hidden="1"/>
    <col min="13" max="13" width="62" style="1" hidden="1"/>
    <col min="14" max="14" width="11.375" style="1" hidden="1"/>
    <col min="15" max="16384" width="9" style="1" hidden="1"/>
  </cols>
  <sheetData>
    <row r="1" spans="3:14" ht="59.25" customHeight="1" x14ac:dyDescent="0.2">
      <c r="C1" s="41" t="s">
        <v>14</v>
      </c>
      <c r="D1" s="42"/>
      <c r="E1" s="42"/>
      <c r="I1" s="4"/>
      <c r="J1" s="4"/>
    </row>
    <row r="2" spans="3:14" ht="16.5" customHeight="1" x14ac:dyDescent="0.2">
      <c r="C2" s="5" t="s">
        <v>33</v>
      </c>
      <c r="D2" s="6"/>
      <c r="E2" s="6"/>
      <c r="I2" s="4"/>
      <c r="J2" s="4"/>
    </row>
    <row r="4" spans="3:14" x14ac:dyDescent="0.2">
      <c r="C4" s="1" t="s">
        <v>12</v>
      </c>
      <c r="D4" s="17"/>
    </row>
    <row r="5" spans="3:14" ht="9.9499999999999993" customHeight="1" x14ac:dyDescent="0.2"/>
    <row r="6" spans="3:14" x14ac:dyDescent="0.2">
      <c r="C6" s="1" t="s">
        <v>13</v>
      </c>
      <c r="D6" s="43"/>
      <c r="E6" s="44"/>
      <c r="F6" s="44"/>
      <c r="G6" s="45"/>
      <c r="H6" s="46"/>
    </row>
    <row r="8" spans="3:14" x14ac:dyDescent="0.2">
      <c r="C8" s="1" t="s">
        <v>32</v>
      </c>
      <c r="D8" s="16"/>
      <c r="N8" s="1" t="s">
        <v>10</v>
      </c>
    </row>
    <row r="9" spans="3:14" ht="9.9499999999999993" customHeight="1" x14ac:dyDescent="0.2">
      <c r="N9" s="1" t="s">
        <v>11</v>
      </c>
    </row>
    <row r="10" spans="3:14" x14ac:dyDescent="0.2">
      <c r="C10" s="1" t="s">
        <v>0</v>
      </c>
      <c r="D10" s="47"/>
      <c r="E10" s="48"/>
      <c r="F10" s="48"/>
      <c r="G10" s="49"/>
      <c r="H10" s="50"/>
      <c r="L10" s="1">
        <v>1</v>
      </c>
    </row>
    <row r="11" spans="3:14" ht="9.9499999999999993" customHeight="1" x14ac:dyDescent="0.2">
      <c r="N11" s="1" t="s">
        <v>9</v>
      </c>
    </row>
    <row r="12" spans="3:14" x14ac:dyDescent="0.2">
      <c r="C12" s="1" t="s">
        <v>1</v>
      </c>
      <c r="D12" s="15"/>
      <c r="H12" s="3"/>
      <c r="N12" s="1" t="s">
        <v>8</v>
      </c>
    </row>
    <row r="13" spans="3:14" ht="9.9499999999999993" customHeight="1" x14ac:dyDescent="0.2">
      <c r="D13" s="3"/>
    </row>
    <row r="14" spans="3:14" ht="15" x14ac:dyDescent="0.25">
      <c r="C14" s="1" t="s">
        <v>6</v>
      </c>
      <c r="D14" s="14" t="s">
        <v>8</v>
      </c>
      <c r="E14" s="10" t="str">
        <f>IF(AND(D19&gt;0,D14="")," Geef de functieschaal op","")</f>
        <v/>
      </c>
      <c r="F14" s="10"/>
      <c r="G14" s="10"/>
      <c r="H14" s="25"/>
      <c r="I14" s="10"/>
      <c r="J14" s="10"/>
      <c r="K14" s="10"/>
      <c r="L14" s="1">
        <f>IF(D14="",1,IF(D14="Schaal 1 t/m 8",2,3))</f>
        <v>3</v>
      </c>
    </row>
    <row r="15" spans="3:14" ht="12.75" customHeight="1" x14ac:dyDescent="0.2">
      <c r="D15" s="2"/>
    </row>
    <row r="16" spans="3:14" ht="14.25" customHeight="1" x14ac:dyDescent="0.25">
      <c r="C16" s="1" t="s">
        <v>37</v>
      </c>
      <c r="D16" s="13"/>
      <c r="E16" s="10" t="str">
        <f>IF(AND(D19&gt;0,D16="")," Geef de gewenste datum ingang op","")</f>
        <v/>
      </c>
      <c r="F16" s="10"/>
      <c r="G16" s="10"/>
      <c r="H16" s="10"/>
      <c r="I16" s="10"/>
      <c r="M16" s="28" t="s">
        <v>24</v>
      </c>
      <c r="N16" s="27">
        <f>DATE(IF(MONTH(D16)&lt;8,YEAR(D16),YEAR(D16)+1),7,31)</f>
        <v>213</v>
      </c>
    </row>
    <row r="17" spans="1:15" ht="14.25" customHeight="1" x14ac:dyDescent="0.2">
      <c r="C17" s="1" t="s">
        <v>27</v>
      </c>
      <c r="D17" s="3" t="str">
        <f>IF(ISBLANK(D16),"",IF(AND(N17=57,D16&lt;=N19),DATE(YEAR(N18),MONTH(N18)+1,1),IF(AND(MONTH(D16)=8,DAY(D16)=1,D16,DATE(YEAR(N16),8,1)),D16,DATE(YEAR(N16),8,1))))</f>
        <v/>
      </c>
      <c r="M17" s="1" t="s">
        <v>25</v>
      </c>
      <c r="N17" s="1">
        <f>DATEDIF(D12,N16,"y")</f>
        <v>0</v>
      </c>
    </row>
    <row r="18" spans="1:15" ht="18" customHeight="1" x14ac:dyDescent="0.2">
      <c r="D18" s="2"/>
      <c r="M18" s="1" t="s">
        <v>26</v>
      </c>
      <c r="N18" s="3">
        <f>EDATE(D12,684)</f>
        <v>20820</v>
      </c>
    </row>
    <row r="19" spans="1:15" ht="14.25" customHeight="1" x14ac:dyDescent="0.2">
      <c r="C19" s="1" t="s">
        <v>16</v>
      </c>
      <c r="D19" s="12"/>
      <c r="H19" s="3"/>
      <c r="M19" s="1" t="s">
        <v>28</v>
      </c>
      <c r="N19" s="3">
        <f>EDATE(D12,685)</f>
        <v>20851</v>
      </c>
    </row>
    <row r="20" spans="1:15" ht="9.9499999999999993" customHeight="1" x14ac:dyDescent="0.2">
      <c r="D20" s="2"/>
      <c r="M20" s="1" t="s">
        <v>40</v>
      </c>
      <c r="N20" s="1">
        <v>67</v>
      </c>
    </row>
    <row r="21" spans="1:15" ht="14.25" customHeight="1" x14ac:dyDescent="0.25">
      <c r="C21" s="1" t="s">
        <v>15</v>
      </c>
      <c r="D21" s="11">
        <v>0</v>
      </c>
      <c r="E21" s="10" t="str">
        <f>IF(D12="","",IF(D19&gt;0,IF(D26-D28=0,"  Op grond van uw geboortedatum en/of werktijdfactor heeft u op de gewenste datum ingang geen recht op ouderenverlof",IF(D28&lt;45,"   U heeft geen recht op ouderenverlof; Deze dient minimaal 45 uur te bedragen",IF(D21&gt;D28," U heeft meer uren opgevoerd dan waar u maximaal recht op heeft",""))),""))</f>
        <v/>
      </c>
      <c r="F21" s="10"/>
      <c r="G21" s="10"/>
      <c r="H21" s="26"/>
      <c r="I21" s="10"/>
      <c r="J21" s="10"/>
      <c r="K21" s="10"/>
      <c r="L21" s="8"/>
      <c r="M21" s="8"/>
      <c r="N21" s="8"/>
      <c r="O21" s="8"/>
    </row>
    <row r="22" spans="1:15" ht="9.9499999999999993" customHeight="1" x14ac:dyDescent="0.2">
      <c r="D22" s="2"/>
    </row>
    <row r="23" spans="1:15" x14ac:dyDescent="0.2">
      <c r="C23" s="1" t="s">
        <v>7</v>
      </c>
      <c r="D23" s="9">
        <f>IF(OR(ISERROR(D12),ISBLANK(D12),D17=""),0,FLOOR(YEARFRAC($D12,D17,1),1))</f>
        <v>0</v>
      </c>
    </row>
    <row r="25" spans="1:15" ht="16.5" x14ac:dyDescent="0.2">
      <c r="D25" s="40" t="s">
        <v>38</v>
      </c>
      <c r="E25" s="40"/>
      <c r="F25" s="40" t="s">
        <v>18</v>
      </c>
      <c r="G25" s="40"/>
      <c r="H25" s="40"/>
      <c r="J25" s="1" t="s">
        <v>5</v>
      </c>
    </row>
    <row r="26" spans="1:15" ht="16.5" x14ac:dyDescent="0.2">
      <c r="C26" s="1" t="s">
        <v>2</v>
      </c>
      <c r="D26" s="30">
        <f>ROUND(40*$D$19,2)</f>
        <v>0</v>
      </c>
      <c r="E26" s="34" t="s">
        <v>4</v>
      </c>
      <c r="H26" s="32">
        <f>IF(D21="",0,IF(D21&gt;D28,0,IF(D21&gt;D27,D21-D27,0)))</f>
        <v>0</v>
      </c>
      <c r="I26" s="34" t="s">
        <v>39</v>
      </c>
      <c r="J26" s="29">
        <v>0</v>
      </c>
      <c r="N26" s="1" t="str">
        <f>IF(H26&gt;0,1907,"")</f>
        <v/>
      </c>
      <c r="O26" s="1" t="str">
        <f>IF(H26&gt;0,H26,"")</f>
        <v/>
      </c>
    </row>
    <row r="27" spans="1:15" ht="15" thickBot="1" x14ac:dyDescent="0.25">
      <c r="C27" s="1" t="s">
        <v>19</v>
      </c>
      <c r="D27" s="30">
        <f>IF(D23&gt;=N20,0,IF(D19*130&lt;45,0,IF($D$23&gt;56,ROUND(130*$D$19,2))))</f>
        <v>0</v>
      </c>
      <c r="E27" s="34" t="s">
        <v>4</v>
      </c>
      <c r="H27" s="32">
        <f>IF(D21="",0,IF(D21&gt;D28,0,IF(D21&gt;D27,D27,D21)))</f>
        <v>0</v>
      </c>
      <c r="I27" s="34" t="s">
        <v>4</v>
      </c>
      <c r="J27" s="29">
        <f>IF(L14=2,0.4,0.5)</f>
        <v>0.5</v>
      </c>
      <c r="N27" s="1" t="str">
        <f>IF(H27&gt;0,1904,"")</f>
        <v/>
      </c>
      <c r="O27" s="1" t="str">
        <f>IF(H27&gt;0,H27,"")</f>
        <v/>
      </c>
    </row>
    <row r="28" spans="1:15" x14ac:dyDescent="0.2">
      <c r="C28" s="1" t="s">
        <v>3</v>
      </c>
      <c r="D28" s="31">
        <f>SUM(D26:D27)</f>
        <v>0</v>
      </c>
      <c r="E28" s="35" t="s">
        <v>4</v>
      </c>
      <c r="F28" s="7"/>
      <c r="G28" s="7"/>
      <c r="H28" s="31">
        <f>SUM(H26:H27)</f>
        <v>0</v>
      </c>
      <c r="I28" s="35" t="s">
        <v>4</v>
      </c>
      <c r="J28" s="33">
        <f>IF(H28=0,0,ROUND((H26*J26+H27*J27)/H28,2))</f>
        <v>0</v>
      </c>
    </row>
    <row r="30" spans="1:15" x14ac:dyDescent="0.2">
      <c r="A30" s="51"/>
      <c r="B30" s="51"/>
      <c r="C30" s="18"/>
      <c r="D30" s="19"/>
      <c r="E30" s="19"/>
      <c r="F30" s="19"/>
      <c r="G30" s="19"/>
      <c r="H30" s="19"/>
      <c r="I30" s="19"/>
      <c r="J30" s="20"/>
    </row>
    <row r="31" spans="1:15" ht="29.25" customHeight="1" x14ac:dyDescent="0.25">
      <c r="A31" s="51"/>
      <c r="B31" s="51"/>
      <c r="C31" s="21" t="s">
        <v>29</v>
      </c>
      <c r="D31" s="51"/>
      <c r="E31" s="51"/>
      <c r="F31" s="51"/>
      <c r="G31" s="51"/>
      <c r="H31" s="52" t="str">
        <f>IF(OR(ISBLANK(D16),ISBLANK(D37)),"",IF(D37&lt;=D17,"  Datum moet na datum van ingang liggen",""))</f>
        <v/>
      </c>
      <c r="I31" s="51"/>
      <c r="J31" s="37"/>
    </row>
    <row r="32" spans="1:15" x14ac:dyDescent="0.2">
      <c r="A32" s="51"/>
      <c r="B32" s="51"/>
      <c r="C32" s="21" t="s">
        <v>20</v>
      </c>
      <c r="D32" s="53"/>
      <c r="E32" s="54" t="s">
        <v>4</v>
      </c>
      <c r="F32" s="55">
        <f>IF(L14=2,0.25,0.35)</f>
        <v>0.35</v>
      </c>
      <c r="G32" s="56"/>
      <c r="H32" s="56"/>
      <c r="I32" s="51"/>
      <c r="J32" s="38"/>
    </row>
    <row r="33" spans="1:15" x14ac:dyDescent="0.2">
      <c r="A33" s="51"/>
      <c r="B33" s="51"/>
      <c r="C33" s="21" t="s">
        <v>21</v>
      </c>
      <c r="D33" s="53"/>
      <c r="E33" s="54" t="s">
        <v>4</v>
      </c>
      <c r="F33" s="55">
        <v>0</v>
      </c>
      <c r="G33" s="57"/>
      <c r="H33" s="56"/>
      <c r="I33" s="51"/>
      <c r="J33" s="38"/>
      <c r="N33" s="1" t="str">
        <f>IF(D32&gt;0,1906,"")</f>
        <v/>
      </c>
      <c r="O33" s="1" t="str">
        <f>IF(D32&gt;0,D32,"")</f>
        <v/>
      </c>
    </row>
    <row r="34" spans="1:15" x14ac:dyDescent="0.2">
      <c r="A34" s="51"/>
      <c r="B34" s="51"/>
      <c r="C34" s="21" t="s">
        <v>31</v>
      </c>
      <c r="D34" s="53"/>
      <c r="E34" s="54" t="s">
        <v>4</v>
      </c>
      <c r="F34" s="55">
        <f>IF(L14=2,0.4,0.5)</f>
        <v>0.5</v>
      </c>
      <c r="G34" s="57"/>
      <c r="H34" s="56"/>
      <c r="I34" s="51"/>
      <c r="J34" s="38"/>
    </row>
    <row r="35" spans="1:15" ht="15" x14ac:dyDescent="0.25">
      <c r="A35" s="51"/>
      <c r="B35" s="51"/>
      <c r="C35" s="21" t="s">
        <v>22</v>
      </c>
      <c r="D35" s="58">
        <f>SUM(D32:D34)</f>
        <v>0</v>
      </c>
      <c r="E35" s="54" t="s">
        <v>4</v>
      </c>
      <c r="F35" s="55" t="str">
        <f>IFERROR(((D32*F32)+(D34*F34))/D35,"")</f>
        <v/>
      </c>
      <c r="G35" s="59" t="s">
        <v>23</v>
      </c>
      <c r="H35" s="60" t="str">
        <f>IF(D35&gt;D19*1659*0.5," Totaal mag niet meer zijn dan 50% van de werktijd","")</f>
        <v/>
      </c>
      <c r="I35" s="51"/>
      <c r="J35" s="38"/>
    </row>
    <row r="36" spans="1:15" ht="15" x14ac:dyDescent="0.25">
      <c r="A36" s="51"/>
      <c r="B36" s="51"/>
      <c r="C36" s="61" t="str">
        <f>CONCATENATE("Totaal aantal uur is hoger dan uw werktijdfactor maal 340 uur per jaar (",C45," uur). Pas het aantal uren aan dat u jaarlijks totaal wilt opnemen.")</f>
        <v>Totaal aantal uur is hoger dan uw werktijdfactor maal 340 uur per jaar (0 uur). Pas het aantal uren aan dat u jaarlijks totaal wilt opnemen.</v>
      </c>
      <c r="D36" s="59"/>
      <c r="E36" s="51"/>
      <c r="F36" s="62"/>
      <c r="G36" s="59"/>
      <c r="H36" s="60"/>
      <c r="I36" s="51"/>
      <c r="J36" s="38"/>
    </row>
    <row r="37" spans="1:15" ht="15" x14ac:dyDescent="0.25">
      <c r="A37" s="51"/>
      <c r="B37" s="51"/>
      <c r="C37" s="21" t="s">
        <v>30</v>
      </c>
      <c r="D37" s="63"/>
      <c r="E37" s="51"/>
      <c r="F37" s="62"/>
      <c r="G37" s="59"/>
      <c r="H37" s="60"/>
      <c r="I37" s="51"/>
      <c r="J37" s="38"/>
    </row>
    <row r="38" spans="1:15" x14ac:dyDescent="0.2">
      <c r="A38" s="51"/>
      <c r="B38" s="51"/>
      <c r="C38" s="22"/>
      <c r="D38" s="23"/>
      <c r="E38" s="23"/>
      <c r="F38" s="23"/>
      <c r="G38" s="23"/>
      <c r="H38" s="23"/>
      <c r="I38" s="23"/>
      <c r="J38" s="24"/>
    </row>
    <row r="39" spans="1:15" ht="19.5" customHeight="1" x14ac:dyDescent="0.2">
      <c r="A39" s="51"/>
      <c r="B39" s="51"/>
      <c r="C39" s="39"/>
      <c r="D39" s="39"/>
      <c r="E39" s="39"/>
      <c r="F39" s="39"/>
      <c r="G39" s="39"/>
      <c r="H39" s="39"/>
      <c r="I39" s="39"/>
      <c r="J39" s="39"/>
    </row>
    <row r="40" spans="1:15" ht="19.5" customHeight="1" x14ac:dyDescent="0.2">
      <c r="C40" s="39" t="s">
        <v>34</v>
      </c>
      <c r="D40" s="39"/>
      <c r="E40" s="39"/>
      <c r="F40" s="39"/>
      <c r="G40" s="39"/>
      <c r="H40" s="39"/>
      <c r="I40" s="39"/>
      <c r="J40" s="39"/>
      <c r="K40" s="39"/>
    </row>
    <row r="41" spans="1:15" x14ac:dyDescent="0.2">
      <c r="C41" s="39" t="s">
        <v>17</v>
      </c>
      <c r="D41" s="39"/>
      <c r="E41" s="39"/>
      <c r="F41" s="39"/>
      <c r="G41" s="39"/>
      <c r="H41" s="39"/>
      <c r="I41" s="39"/>
      <c r="J41" s="39"/>
      <c r="K41" s="39"/>
    </row>
    <row r="42" spans="1:15" ht="16.5" x14ac:dyDescent="0.2">
      <c r="C42" s="39" t="s">
        <v>35</v>
      </c>
      <c r="D42" s="39"/>
      <c r="E42" s="39"/>
      <c r="F42" s="39"/>
      <c r="G42" s="39"/>
      <c r="H42" s="39"/>
      <c r="I42" s="39"/>
      <c r="J42" s="39"/>
      <c r="K42" s="39"/>
    </row>
    <row r="43" spans="1:15" ht="17.25" x14ac:dyDescent="0.25">
      <c r="C43" s="39" t="s">
        <v>36</v>
      </c>
      <c r="D43" s="39"/>
      <c r="E43" s="39"/>
      <c r="F43" s="39"/>
      <c r="G43" s="39"/>
      <c r="H43" s="39"/>
      <c r="I43" s="39"/>
      <c r="J43" s="39"/>
      <c r="K43" s="39"/>
    </row>
    <row r="44" spans="1:15" x14ac:dyDescent="0.2">
      <c r="K44" s="39"/>
    </row>
    <row r="45" spans="1:15" x14ac:dyDescent="0.2">
      <c r="C45" s="36">
        <f>D19*340</f>
        <v>0</v>
      </c>
    </row>
  </sheetData>
  <sheetProtection algorithmName="SHA-512" hashValue="yXKt5kHdBWYrIqnfQmKluKLYc6Px2QSSi9YI5AJzEmNPiqJjnN3A1n11dXsPrkbo4ATHIwEeZJoffQ/jvJw+Sg==" saltValue="YOt1/XxGm/9vKO9J/Do5bQ==" spinCount="100000" sheet="1" selectLockedCells="1"/>
  <dataConsolidate/>
  <mergeCells count="5">
    <mergeCell ref="C1:E1"/>
    <mergeCell ref="D6:H6"/>
    <mergeCell ref="D10:H10"/>
    <mergeCell ref="F25:H25"/>
    <mergeCell ref="D25:E25"/>
  </mergeCells>
  <conditionalFormatting sqref="C36">
    <cfRule type="expression" dxfId="1" priority="1">
      <formula>($D$35+$H$28)&gt;($D$19*340)</formula>
    </cfRule>
  </conditionalFormatting>
  <conditionalFormatting sqref="D35:D36">
    <cfRule type="expression" dxfId="0" priority="3">
      <formula>D35&gt;(D19*1659*0.5)</formula>
    </cfRule>
  </conditionalFormatting>
  <dataValidations count="3">
    <dataValidation type="whole" allowBlank="1" showInputMessage="1" showErrorMessage="1" error="Werkgeversnummer bestaat maximaal uit 5 cijfers, u heeft meer dan 5 cijfers opgegeven of een teken dat geen cijfer is." sqref="D4" xr:uid="{00000000-0002-0000-0000-000000000000}">
      <formula1>0</formula1>
      <formula2>99999</formula2>
    </dataValidation>
    <dataValidation type="whole" allowBlank="1" showInputMessage="1" showErrorMessage="1" error="Personeelsnummer bestaat maximaal uit 6 cijfers, u heeft meer dan 6 cijfers opgegeven of een teken dat geen cijfer is." sqref="D8" xr:uid="{00000000-0002-0000-0000-000001000000}">
      <formula1>0</formula1>
      <formula2>999999</formula2>
    </dataValidation>
    <dataValidation type="list" allowBlank="1" showInputMessage="1" showErrorMessage="1" sqref="D14" xr:uid="{00000000-0002-0000-0000-000004000000}">
      <formula1>$N$11:$N$12</formula1>
    </dataValidation>
  </dataValidations>
  <pageMargins left="0.70866141732283472" right="0.70866141732283472" top="0.74803149606299213" bottom="0.74803149606299213" header="0.31496062992125984" footer="0.31496062992125984"/>
  <pageSetup paperSize="9" scale="78" orientation="landscape" blackAndWhite="1"/>
  <headerFooter>
    <oddFooter>&amp;R&amp;T  &amp;D</oddFooter>
  </headerFooter>
  <ignoredErrors>
    <ignoredError sqref="D35"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80EFD4F2805A44BC05C8E255144E7D" ma:contentTypeVersion="16" ma:contentTypeDescription="Een nieuw document maken." ma:contentTypeScope="" ma:versionID="0cca3c92f8a2907372dddacb1c1e60b1">
  <xsd:schema xmlns:xsd="http://www.w3.org/2001/XMLSchema" xmlns:xs="http://www.w3.org/2001/XMLSchema" xmlns:p="http://schemas.microsoft.com/office/2006/metadata/properties" xmlns:ns2="3253d3d5-7728-4470-a8ad-dee6923a3a70" xmlns:ns3="b7d7a484-9eba-4d50-9929-c9c44a97b48c" targetNamespace="http://schemas.microsoft.com/office/2006/metadata/properties" ma:root="true" ma:fieldsID="b0563c6d8a2c76074e98dd565039abfe" ns2:_="" ns3:_="">
    <xsd:import namespace="3253d3d5-7728-4470-a8ad-dee6923a3a70"/>
    <xsd:import namespace="b7d7a484-9eba-4d50-9929-c9c44a97b4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53d3d5-7728-4470-a8ad-dee6923a3a7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d652b291-1539-48c1-b68e-a7cd7716bec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d7a484-9eba-4d50-9929-c9c44a97b48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f510e3e-13f9-43d0-b779-747a954d8017}" ma:internalName="TaxCatchAll" ma:showField="CatchAllData" ma:web="b7d7a484-9eba-4d50-9929-c9c44a97b48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7d7a484-9eba-4d50-9929-c9c44a97b48c" xsi:nil="true"/>
    <lcf76f155ced4ddcb4097134ff3c332f xmlns="3253d3d5-7728-4470-a8ad-dee6923a3a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BE89D6-982B-4C16-9D51-D402706D66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53d3d5-7728-4470-a8ad-dee6923a3a70"/>
    <ds:schemaRef ds:uri="b7d7a484-9eba-4d50-9929-c9c44a97b4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502118-9EE7-4162-82A2-EC38188BAE9C}">
  <ds:schemaRefs>
    <ds:schemaRef ds:uri="http://schemas.microsoft.com/sharepoint/v3/contenttype/forms"/>
  </ds:schemaRefs>
</ds:datastoreItem>
</file>

<file path=customXml/itemProps3.xml><?xml version="1.0" encoding="utf-8"?>
<ds:datastoreItem xmlns:ds="http://schemas.openxmlformats.org/officeDocument/2006/customXml" ds:itemID="{0F08A3D8-2CDF-4EAE-8C94-16A4A5A81DFD}">
  <ds:schemaRefs>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b7d7a484-9eba-4d50-9929-c9c44a97b48c"/>
    <ds:schemaRef ds:uri="3253d3d5-7728-4470-a8ad-dee6923a3a70"/>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dzi 57eo PO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Henk Noordhoek</dc:creator>
  <cp:lastModifiedBy>Peter de Vette</cp:lastModifiedBy>
  <cp:lastPrinted>2016-06-20T10:15:34Z</cp:lastPrinted>
  <dcterms:created xsi:type="dcterms:W3CDTF">2015-01-14T15:41:10Z</dcterms:created>
  <dcterms:modified xsi:type="dcterms:W3CDTF">2026-02-18T10:59:40Z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0x010100C080EFD4F2805A44BC05C8E255144E7D</vt:lpwstr>
  </property>
  <property fmtid="{D5CDD505-2E9C-101B-9397-08002B2CF9AE}" pid="3" name="MediaServiceImageTags">
    <vt:lpwstr/>
  </property>
</Properties>
</file>