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vette\Downloads\"/>
    </mc:Choice>
  </mc:AlternateContent>
  <xr:revisionPtr revIDLastSave="0" documentId="13_ncr:1_{C91F10FA-F318-4F29-B9F9-62C6DBCD911D}" xr6:coauthVersionLast="47" xr6:coauthVersionMax="47" xr10:uidLastSave="{00000000-0000-0000-0000-000000000000}"/>
  <workbookProtection workbookAlgorithmName="SHA-512" workbookHashValue="6q/UIcMqycpdwO9u7cXn5htJrfDvMErldKJXeEwILdvd1y2DGc5W2y3j9qup1KoKCL2/sEFBeAAq1A8jDGbUIg==" workbookSaltValue="J0OhLM2I++ElnDE/MwjNFQ==" workbookSpinCount="100000" lockStructure="1"/>
  <bookViews>
    <workbookView xWindow="-120" yWindow="-120" windowWidth="29040" windowHeight="15720" xr2:uid="{00000000-000D-0000-FFFF-FFFF00000000}"/>
  </bookViews>
  <sheets>
    <sheet name="Berekening recht lfpb VO" sheetId="1" r:id="rId1"/>
    <sheet name="Blad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N36" i="1"/>
  <c r="P36" i="1" l="1"/>
  <c r="F35" i="1" l="1"/>
  <c r="F33" i="1"/>
  <c r="M20" i="1"/>
  <c r="M19" i="1"/>
  <c r="M17" i="1"/>
  <c r="M18" i="1" s="1"/>
  <c r="D17" i="1" s="1"/>
  <c r="H32" i="1" s="1"/>
  <c r="D36" i="1" l="1"/>
  <c r="H36" i="1" l="1"/>
  <c r="F36" i="1"/>
  <c r="I29" i="1"/>
  <c r="I25" i="1"/>
  <c r="D21" i="1"/>
  <c r="D26" i="1" s="1"/>
  <c r="D24" i="1"/>
  <c r="G27" i="1"/>
  <c r="I27" i="1" l="1"/>
  <c r="D25" i="1"/>
  <c r="D27" i="1" s="1"/>
</calcChain>
</file>

<file path=xl/sharedStrings.xml><?xml version="1.0" encoding="utf-8"?>
<sst xmlns="http://schemas.openxmlformats.org/spreadsheetml/2006/main" count="49" uniqueCount="37">
  <si>
    <t>Naam werknemer:</t>
  </si>
  <si>
    <t>Geboortedatum:</t>
  </si>
  <si>
    <t>Huidige werktijdfactor:</t>
  </si>
  <si>
    <t>basisbudget</t>
  </si>
  <si>
    <t>aanvullend budget</t>
  </si>
  <si>
    <t>Totaal senioren verlof:</t>
  </si>
  <si>
    <t>Berekening recht levensfasebewust personeelsbeleid oudere werknemer voortgezet onderwijs</t>
  </si>
  <si>
    <t>uur</t>
  </si>
  <si>
    <t>Kortingspercentage:</t>
  </si>
  <si>
    <t>aanvullend budget extra</t>
  </si>
  <si>
    <t>Functieschaal:</t>
  </si>
  <si>
    <t>Maximaal recht per cursusjaar:</t>
  </si>
  <si>
    <t>Gewenste opname per cursusjaar:</t>
  </si>
  <si>
    <t>Leeftijd op datum ingang:</t>
  </si>
  <si>
    <t>Anders</t>
  </si>
  <si>
    <t>Schaal 1 t/m 8</t>
  </si>
  <si>
    <t>Ja</t>
  </si>
  <si>
    <t>Nee</t>
  </si>
  <si>
    <t>Werkgeversnummer:</t>
  </si>
  <si>
    <t>Naam werkgever:</t>
  </si>
  <si>
    <t>Opname gespaard bapoverlof (oude regeling)</t>
  </si>
  <si>
    <t>Gespaard bapoverlof (oude regeling)</t>
  </si>
  <si>
    <t>Gespaard basisbudget</t>
  </si>
  <si>
    <t>Totaal</t>
  </si>
  <si>
    <t xml:space="preserve">  korting</t>
  </si>
  <si>
    <t>Werkelijke datum van ingang:</t>
  </si>
  <si>
    <t>einde schooljaar</t>
  </si>
  <si>
    <t>leeftijd einde schooljaar</t>
  </si>
  <si>
    <t>wanneer 57</t>
  </si>
  <si>
    <t>1 maand later</t>
  </si>
  <si>
    <t>Opname gespaarde uren</t>
  </si>
  <si>
    <t>Einddatum opname</t>
  </si>
  <si>
    <t>Gespaard bijzonder budget voor oudere werknemers</t>
  </si>
  <si>
    <t>Personeelsnummer:</t>
  </si>
  <si>
    <t>versie 1.13</t>
  </si>
  <si>
    <r>
      <t>Gewenste datum ingang:</t>
    </r>
    <r>
      <rPr>
        <vertAlign val="superscript"/>
        <sz val="11"/>
        <color theme="1"/>
        <rFont val="Arial"/>
        <family val="2"/>
      </rPr>
      <t>1</t>
    </r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</si>
  <si>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Wijzing van het recht is altijd per ingang van het cursusjaar (1 augustus). Indien u gedurende het cursusjaar de leeftijd van 57 jaar bereikt, kan het ingaan op de 1e van de maand volgend op de maand waarin de leeftijd van 57 jaar wordt bereikt.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</si>
</sst>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0.0000"/>
  </numFmts>
  <fonts count="6" x14ac:knownFonts="1"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vertAlign val="superscript"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164" fontId="0" fillId="2" borderId="0" xfId="0" applyNumberFormat="1" applyFill="1" applyProtection="1">
      <protection hidden="1"/>
    </xf>
    <xf numFmtId="3" fontId="0" fillId="2" borderId="0" xfId="0" applyNumberFormat="1" applyFill="1" applyProtection="1">
      <protection hidden="1"/>
    </xf>
    <xf numFmtId="2" fontId="0" fillId="2" borderId="0" xfId="0" applyNumberFormat="1" applyFill="1" applyProtection="1">
      <protection hidden="1"/>
    </xf>
    <xf numFmtId="10" fontId="0" fillId="2" borderId="0" xfId="0" applyNumberFormat="1" applyFill="1" applyProtection="1">
      <protection hidden="1"/>
    </xf>
    <xf numFmtId="0" fontId="0" fillId="2" borderId="0" xfId="0" applyFill="1" applyProtection="1">
      <protection locked="0"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2" fontId="0" fillId="2" borderId="1" xfId="0" applyNumberForma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14" fontId="0" fillId="0" borderId="6" xfId="0" applyNumberFormat="1" applyBorder="1" applyProtection="1">
      <protection locked="0"/>
    </xf>
    <xf numFmtId="0" fontId="0" fillId="2" borderId="7" xfId="0" applyFill="1" applyBorder="1" applyProtection="1">
      <protection hidden="1"/>
    </xf>
    <xf numFmtId="2" fontId="0" fillId="3" borderId="6" xfId="0" applyNumberFormat="1" applyFill="1" applyBorder="1" applyProtection="1">
      <protection locked="0"/>
    </xf>
    <xf numFmtId="2" fontId="0" fillId="2" borderId="0" xfId="0" applyNumberFormat="1" applyFill="1" applyAlignment="1" applyProtection="1">
      <alignment horizontal="left"/>
      <protection hidden="1"/>
    </xf>
    <xf numFmtId="2" fontId="0" fillId="2" borderId="7" xfId="0" applyNumberFormat="1" applyFill="1" applyBorder="1" applyProtection="1">
      <protection hidden="1"/>
    </xf>
    <xf numFmtId="10" fontId="1" fillId="2" borderId="0" xfId="0" applyNumberFormat="1" applyFont="1" applyFill="1" applyProtection="1"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2" fontId="0" fillId="2" borderId="5" xfId="0" applyNumberFormat="1" applyFill="1" applyBorder="1" applyAlignment="1" applyProtection="1">
      <alignment horizontal="left"/>
      <protection hidden="1"/>
    </xf>
    <xf numFmtId="9" fontId="0" fillId="2" borderId="5" xfId="0" applyNumberFormat="1" applyFill="1" applyBorder="1" applyProtection="1">
      <protection hidden="1"/>
    </xf>
    <xf numFmtId="2" fontId="0" fillId="3" borderId="6" xfId="0" applyNumberFormat="1" applyFill="1" applyBorder="1" applyProtection="1">
      <protection locked="0" hidden="1"/>
    </xf>
    <xf numFmtId="0" fontId="0" fillId="3" borderId="6" xfId="0" applyFill="1" applyBorder="1" applyProtection="1">
      <protection locked="0" hidden="1"/>
    </xf>
    <xf numFmtId="165" fontId="0" fillId="3" borderId="6" xfId="0" applyNumberFormat="1" applyFill="1" applyBorder="1" applyProtection="1">
      <protection locked="0" hidden="1"/>
    </xf>
    <xf numFmtId="0" fontId="4" fillId="2" borderId="0" xfId="0" applyFont="1" applyFill="1" applyAlignment="1" applyProtection="1">
      <alignment horizontal="left"/>
      <protection hidden="1"/>
    </xf>
    <xf numFmtId="14" fontId="4" fillId="2" borderId="0" xfId="0" applyNumberFormat="1" applyFont="1" applyFill="1" applyAlignment="1" applyProtection="1">
      <alignment horizontal="left"/>
      <protection hidden="1"/>
    </xf>
    <xf numFmtId="14" fontId="0" fillId="2" borderId="0" xfId="0" applyNumberFormat="1" applyFill="1" applyProtection="1">
      <protection hidden="1"/>
    </xf>
    <xf numFmtId="10" fontId="4" fillId="2" borderId="1" xfId="0" applyNumberFormat="1" applyFont="1" applyFill="1" applyBorder="1" applyProtection="1">
      <protection hidden="1"/>
    </xf>
    <xf numFmtId="14" fontId="0" fillId="3" borderId="6" xfId="0" applyNumberFormat="1" applyFill="1" applyBorder="1" applyAlignment="1" applyProtection="1">
      <alignment vertical="top"/>
      <protection locked="0" hidden="1"/>
    </xf>
    <xf numFmtId="14" fontId="0" fillId="2" borderId="0" xfId="0" applyNumberFormat="1" applyFill="1" applyAlignment="1" applyProtection="1">
      <alignment vertical="top"/>
      <protection locked="0"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0" borderId="0" xfId="0"/>
    <xf numFmtId="0" fontId="3" fillId="2" borderId="0" xfId="0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3" borderId="12" xfId="0" applyFill="1" applyBorder="1" applyProtection="1">
      <protection locked="0" hidden="1"/>
    </xf>
    <xf numFmtId="0" fontId="0" fillId="3" borderId="13" xfId="0" applyFill="1" applyBorder="1" applyProtection="1">
      <protection locked="0" hidden="1"/>
    </xf>
    <xf numFmtId="0" fontId="0" fillId="3" borderId="11" xfId="0" applyFill="1" applyBorder="1" applyProtection="1">
      <protection locked="0"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10" fontId="0" fillId="2" borderId="0" xfId="0" applyNumberFormat="1" applyFill="1" applyBorder="1" applyAlignment="1" applyProtection="1">
      <alignment horizontal="right"/>
      <protection hidden="1"/>
    </xf>
    <xf numFmtId="2" fontId="0" fillId="2" borderId="0" xfId="0" applyNumberFormat="1" applyFill="1" applyBorder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0" fillId="0" borderId="0" xfId="0" applyAlignment="1">
      <alignment wrapText="1"/>
    </xf>
  </cellXfs>
  <cellStyles count="1">
    <cellStyle name="Standaard" xfId="0" builtinId="0"/>
  </cellStyles>
  <dxfs count="4">
    <dxf>
      <font>
        <color theme="1"/>
      </font>
    </dxf>
    <dxf>
      <font>
        <color theme="1"/>
      </font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22" fmlaLink="$K$14" fmlaRange="Blad2!$A$1:$A$3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28575</xdr:rowOff>
        </xdr:from>
        <xdr:to>
          <xdr:col>4</xdr:col>
          <xdr:colOff>0</xdr:colOff>
          <xdr:row>14</xdr:row>
          <xdr:rowOff>47625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</xdr:col>
      <xdr:colOff>158617</xdr:colOff>
      <xdr:row>0</xdr:row>
      <xdr:rowOff>228600</xdr:rowOff>
    </xdr:from>
    <xdr:to>
      <xdr:col>7</xdr:col>
      <xdr:colOff>714375</xdr:colOff>
      <xdr:row>3</xdr:row>
      <xdr:rowOff>76200</xdr:rowOff>
    </xdr:to>
    <xdr:pic>
      <xdr:nvPicPr>
        <xdr:cNvPr id="1067" name="Afbeelding 4" descr="logo-Dyade_-onderwijsbedrijfsvoering-NEW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267" y="228600"/>
          <a:ext cx="238455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P42"/>
  <sheetViews>
    <sheetView showGridLines="0" showRowColHeaders="0" tabSelected="1" workbookViewId="0">
      <selection activeCell="G24" sqref="G2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" defaultRowHeight="14.25" x14ac:dyDescent="0.2"/>
  <cols>
    <col min="1" max="1" width="3.25" style="2" customWidth="1"/>
    <col min="2" max="2" width="1.5" style="2" customWidth="1"/>
    <col min="3" max="3" width="46.875" style="2" customWidth="1"/>
    <col min="4" max="4" width="25.125" style="2" customWidth="1"/>
    <col min="5" max="5" width="6.5" style="2" customWidth="1"/>
    <col min="6" max="6" width="10.875" style="2" customWidth="1"/>
    <col min="7" max="7" width="13.125" style="2" customWidth="1"/>
    <col min="8" max="8" width="9.625" style="2" customWidth="1"/>
    <col min="9" max="9" width="16.375" style="2" customWidth="1"/>
    <col min="10" max="10" width="9" style="2" customWidth="1"/>
    <col min="11" max="11" width="12.25" style="2" hidden="1"/>
    <col min="12" max="12" width="24.875" style="2" hidden="1"/>
    <col min="13" max="13" width="18.75" style="2" hidden="1"/>
    <col min="14" max="16384" width="9" style="2" hidden="1"/>
  </cols>
  <sheetData>
    <row r="1" spans="3:12" ht="51.75" customHeight="1" x14ac:dyDescent="0.2">
      <c r="C1" s="41" t="s">
        <v>6</v>
      </c>
      <c r="D1" s="42"/>
      <c r="E1" s="42"/>
      <c r="F1" s="10"/>
      <c r="G1" s="1"/>
      <c r="H1" s="1"/>
      <c r="I1" s="1"/>
    </row>
    <row r="2" spans="3:12" ht="8.25" customHeight="1" x14ac:dyDescent="0.2">
      <c r="C2" s="9" t="s">
        <v>34</v>
      </c>
      <c r="D2" s="10"/>
      <c r="E2" s="10"/>
      <c r="F2" s="10"/>
      <c r="G2" s="1"/>
      <c r="H2" s="1"/>
      <c r="I2" s="1"/>
    </row>
    <row r="3" spans="3:12" ht="4.5" customHeight="1" x14ac:dyDescent="0.2"/>
    <row r="4" spans="3:12" x14ac:dyDescent="0.2">
      <c r="C4" s="2" t="s">
        <v>18</v>
      </c>
      <c r="D4" s="29"/>
      <c r="K4" s="1"/>
      <c r="L4" s="1"/>
    </row>
    <row r="5" spans="3:12" ht="9.9499999999999993" customHeight="1" x14ac:dyDescent="0.2">
      <c r="K5" s="1"/>
      <c r="L5" s="1"/>
    </row>
    <row r="6" spans="3:12" x14ac:dyDescent="0.2">
      <c r="C6" s="2" t="s">
        <v>19</v>
      </c>
      <c r="D6" s="43"/>
      <c r="E6" s="44"/>
      <c r="F6" s="44"/>
      <c r="G6" s="45"/>
      <c r="K6" s="1"/>
      <c r="L6" s="1"/>
    </row>
    <row r="7" spans="3:12" ht="9.9499999999999993" customHeight="1" x14ac:dyDescent="0.2"/>
    <row r="8" spans="3:12" x14ac:dyDescent="0.2">
      <c r="C8" s="2" t="s">
        <v>33</v>
      </c>
      <c r="D8" s="29"/>
    </row>
    <row r="9" spans="3:12" ht="9.9499999999999993" customHeight="1" x14ac:dyDescent="0.2"/>
    <row r="10" spans="3:12" x14ac:dyDescent="0.2">
      <c r="C10" s="2" t="s">
        <v>0</v>
      </c>
      <c r="D10" s="43"/>
      <c r="E10" s="44"/>
      <c r="F10" s="44"/>
      <c r="G10" s="45"/>
      <c r="K10" s="7">
        <v>1</v>
      </c>
    </row>
    <row r="11" spans="3:12" ht="9.9499999999999993" customHeight="1" x14ac:dyDescent="0.2"/>
    <row r="12" spans="3:12" x14ac:dyDescent="0.2">
      <c r="C12" s="2" t="s">
        <v>1</v>
      </c>
      <c r="D12" s="35"/>
    </row>
    <row r="13" spans="3:12" ht="9.9499999999999993" customHeight="1" x14ac:dyDescent="0.2"/>
    <row r="14" spans="3:12" x14ac:dyDescent="0.2">
      <c r="C14" s="2" t="s">
        <v>10</v>
      </c>
      <c r="K14" s="7">
        <v>3</v>
      </c>
    </row>
    <row r="15" spans="3:12" ht="14.25" customHeight="1" x14ac:dyDescent="0.2">
      <c r="D15" s="3"/>
      <c r="K15" s="7">
        <v>1</v>
      </c>
    </row>
    <row r="16" spans="3:12" ht="12.75" customHeight="1" x14ac:dyDescent="0.2">
      <c r="C16" s="2" t="s">
        <v>35</v>
      </c>
      <c r="D16" s="35"/>
    </row>
    <row r="17" spans="3:13" ht="14.25" customHeight="1" x14ac:dyDescent="0.2">
      <c r="C17" s="2" t="s">
        <v>25</v>
      </c>
      <c r="D17" s="36" t="str">
        <f>IF(ISBLANK(D16),"",IF(AND(M18=57,D16&lt;=M20),DATE(YEAR(M19),MONTH(M19)+1,1),IF(AND(MONTH(D16)=8,DAY(D16)=1,D16,DATE(YEAR(M17),8,1)),D16,DATE(YEAR(M17),8,1))))</f>
        <v/>
      </c>
      <c r="L17" s="31" t="s">
        <v>26</v>
      </c>
      <c r="M17" s="32">
        <f>DATE(IF(MONTH(D16)&lt;8,YEAR(D16),YEAR(D16)+1),7,31)</f>
        <v>213</v>
      </c>
    </row>
    <row r="18" spans="3:13" ht="17.25" customHeight="1" x14ac:dyDescent="0.2">
      <c r="D18" s="3"/>
      <c r="L18" s="2" t="s">
        <v>27</v>
      </c>
      <c r="M18" s="2">
        <f>DATEDIF(D12,M17,"y")</f>
        <v>0</v>
      </c>
    </row>
    <row r="19" spans="3:13" ht="15" customHeight="1" x14ac:dyDescent="0.2">
      <c r="C19" s="2" t="s">
        <v>2</v>
      </c>
      <c r="D19" s="30"/>
      <c r="L19" s="2" t="s">
        <v>28</v>
      </c>
      <c r="M19" s="33">
        <f>EDATE(D12,684)</f>
        <v>20820</v>
      </c>
    </row>
    <row r="20" spans="3:13" ht="14.25" customHeight="1" x14ac:dyDescent="0.2">
      <c r="D20" s="3"/>
      <c r="L20" s="2" t="s">
        <v>29</v>
      </c>
      <c r="M20" s="33">
        <f>EDATE(D12,685)</f>
        <v>20851</v>
      </c>
    </row>
    <row r="21" spans="3:13" x14ac:dyDescent="0.2">
      <c r="C21" s="2" t="s">
        <v>13</v>
      </c>
      <c r="D21" s="4">
        <f>FLOOR(YEARFRAC($D12,D16,1),1)</f>
        <v>0</v>
      </c>
    </row>
    <row r="22" spans="3:13" ht="13.5" customHeight="1" x14ac:dyDescent="0.2"/>
    <row r="23" spans="3:13" x14ac:dyDescent="0.2">
      <c r="D23" s="2" t="s">
        <v>11</v>
      </c>
      <c r="F23" s="39" t="s">
        <v>12</v>
      </c>
      <c r="G23" s="40"/>
      <c r="H23" s="40"/>
      <c r="I23" s="2" t="s">
        <v>8</v>
      </c>
    </row>
    <row r="24" spans="3:13" x14ac:dyDescent="0.2">
      <c r="C24" s="2" t="s">
        <v>3</v>
      </c>
      <c r="D24" s="5">
        <f>ROUND(50*$D$19,2)</f>
        <v>0</v>
      </c>
      <c r="E24" s="37" t="s">
        <v>7</v>
      </c>
      <c r="G24" s="28"/>
      <c r="H24" s="37" t="s">
        <v>7</v>
      </c>
      <c r="I24" s="6">
        <v>0</v>
      </c>
    </row>
    <row r="25" spans="3:13" x14ac:dyDescent="0.2">
      <c r="C25" s="2" t="s">
        <v>4</v>
      </c>
      <c r="D25" s="5">
        <f>IF($K$15=2,IF(#REF!&gt;55,0,IF($D$21&gt;56,ROUND(120*$D$19,2),0)),IF($D$21&gt;56,ROUND(120*$D$19,2),0))</f>
        <v>0</v>
      </c>
      <c r="E25" s="37" t="s">
        <v>7</v>
      </c>
      <c r="G25" s="28"/>
      <c r="H25" s="37" t="s">
        <v>7</v>
      </c>
      <c r="I25" s="6">
        <f>IF(K14=2,0.4,0.5)</f>
        <v>0.5</v>
      </c>
    </row>
    <row r="26" spans="3:13" ht="15" thickBot="1" x14ac:dyDescent="0.25">
      <c r="C26" s="2" t="s">
        <v>9</v>
      </c>
      <c r="D26" s="5">
        <f>IF($K$15=2,IF(#REF!&gt;55,0,IF($D$21&gt;56,ROUND(170*$D$19,2),0)),IF($D$21&gt;56,ROUND(170*$D$19,2),0))</f>
        <v>0</v>
      </c>
      <c r="E26" s="37" t="s">
        <v>7</v>
      </c>
      <c r="G26" s="28"/>
      <c r="H26" s="37" t="s">
        <v>7</v>
      </c>
      <c r="I26" s="6">
        <v>1</v>
      </c>
    </row>
    <row r="27" spans="3:13" x14ac:dyDescent="0.2">
      <c r="C27" s="2" t="s">
        <v>5</v>
      </c>
      <c r="D27" s="11">
        <f>SUM(D24:D26)</f>
        <v>0</v>
      </c>
      <c r="E27" s="38" t="s">
        <v>7</v>
      </c>
      <c r="F27" s="12"/>
      <c r="G27" s="11">
        <f>SUM(G24:G26)</f>
        <v>0</v>
      </c>
      <c r="H27" s="38" t="s">
        <v>7</v>
      </c>
      <c r="I27" s="34" t="str">
        <f>IF(G27=0,"",ROUND((G24*I24+G25*I25+G26*I26)/G27,2))</f>
        <v/>
      </c>
    </row>
    <row r="29" spans="3:13" x14ac:dyDescent="0.2">
      <c r="C29" s="2" t="s">
        <v>20</v>
      </c>
      <c r="D29" s="5"/>
      <c r="G29" s="28"/>
      <c r="H29" s="37" t="s">
        <v>7</v>
      </c>
      <c r="I29" s="6">
        <f>IF(K14=2,0.25,0.35)</f>
        <v>0.35</v>
      </c>
    </row>
    <row r="31" spans="3:13" x14ac:dyDescent="0.2">
      <c r="C31" s="13"/>
      <c r="D31" s="14"/>
      <c r="E31" s="14"/>
      <c r="F31" s="14"/>
      <c r="G31" s="15"/>
      <c r="H31" s="16"/>
    </row>
    <row r="32" spans="3:13" ht="15" x14ac:dyDescent="0.25">
      <c r="C32" s="16" t="s">
        <v>30</v>
      </c>
      <c r="D32" s="46"/>
      <c r="E32" s="46"/>
      <c r="F32" s="46"/>
      <c r="G32" s="18"/>
      <c r="H32" s="8" t="str">
        <f>IF(OR(ISBLANK(D16),ISBLANK(D38)),"",IF(D38&lt;=D17,"  Datum moet na datum van ingang liggen",""))</f>
        <v/>
      </c>
    </row>
    <row r="33" spans="2:16" x14ac:dyDescent="0.2">
      <c r="C33" s="16" t="s">
        <v>21</v>
      </c>
      <c r="D33" s="19"/>
      <c r="E33" s="47" t="s">
        <v>7</v>
      </c>
      <c r="F33" s="48">
        <f>IF(K14=2,0.25,0.35)</f>
        <v>0.35</v>
      </c>
      <c r="G33" s="18"/>
      <c r="H33" s="26"/>
      <c r="I33" s="20"/>
    </row>
    <row r="34" spans="2:16" ht="13.5" customHeight="1" x14ac:dyDescent="0.2">
      <c r="B34" s="46"/>
      <c r="C34" s="16" t="s">
        <v>22</v>
      </c>
      <c r="D34" s="19"/>
      <c r="E34" s="47" t="s">
        <v>7</v>
      </c>
      <c r="F34" s="48">
        <v>0</v>
      </c>
      <c r="G34" s="18"/>
      <c r="H34" s="27"/>
      <c r="I34" s="20"/>
    </row>
    <row r="35" spans="2:16" x14ac:dyDescent="0.2">
      <c r="B35" s="46"/>
      <c r="C35" s="16" t="s">
        <v>32</v>
      </c>
      <c r="D35" s="19"/>
      <c r="E35" s="47" t="s">
        <v>7</v>
      </c>
      <c r="F35" s="48">
        <f>IF(K14=2,0.4,0.5)</f>
        <v>0.5</v>
      </c>
      <c r="G35" s="18"/>
      <c r="H35" s="27"/>
      <c r="I35" s="20"/>
    </row>
    <row r="36" spans="2:16" ht="15" x14ac:dyDescent="0.25">
      <c r="B36" s="46"/>
      <c r="C36" s="16" t="s">
        <v>23</v>
      </c>
      <c r="D36" s="49">
        <f>SUM(D33:D35)</f>
        <v>0</v>
      </c>
      <c r="E36" s="47" t="s">
        <v>7</v>
      </c>
      <c r="F36" s="48" t="str">
        <f>IFERROR(((D33*F33)+(D35*F35))/D36,"")</f>
        <v/>
      </c>
      <c r="G36" s="21" t="s">
        <v>24</v>
      </c>
      <c r="H36" s="22" t="str">
        <f>IF(D36&gt;D19*1659*0.5," Totaal mag niet meer zijn dan 50% van de werktijd","")</f>
        <v/>
      </c>
      <c r="K36" s="6"/>
      <c r="N36" s="2" t="str">
        <f>IF(D33&gt;0,1906,"")</f>
        <v/>
      </c>
      <c r="O36" s="2" t="str">
        <f>IF(D33&gt;0,D33,"")</f>
        <v/>
      </c>
      <c r="P36" s="2" t="str">
        <f>IF(D33&gt;0,D33,"")</f>
        <v/>
      </c>
    </row>
    <row r="37" spans="2:16" ht="15" x14ac:dyDescent="0.25">
      <c r="B37" s="46"/>
      <c r="C37" s="16"/>
      <c r="D37" s="49"/>
      <c r="E37" s="46"/>
      <c r="F37" s="48"/>
      <c r="G37" s="21"/>
      <c r="H37" s="22"/>
      <c r="K37" s="6"/>
    </row>
    <row r="38" spans="2:16" ht="15" x14ac:dyDescent="0.25">
      <c r="B38" s="46"/>
      <c r="C38" s="16" t="s">
        <v>31</v>
      </c>
      <c r="D38" s="17"/>
      <c r="E38" s="46"/>
      <c r="F38" s="48"/>
      <c r="G38" s="21"/>
      <c r="H38" s="22"/>
      <c r="K38" s="6"/>
    </row>
    <row r="39" spans="2:16" x14ac:dyDescent="0.2">
      <c r="B39" s="46"/>
      <c r="C39" s="23"/>
      <c r="D39" s="24"/>
      <c r="E39" s="24"/>
      <c r="F39" s="24"/>
      <c r="G39" s="25"/>
      <c r="H39" s="16"/>
      <c r="K39" s="6"/>
    </row>
    <row r="40" spans="2:16" x14ac:dyDescent="0.2">
      <c r="B40" s="46"/>
      <c r="K40" s="6"/>
    </row>
    <row r="42" spans="2:16" s="50" customFormat="1" ht="33.75" customHeight="1" x14ac:dyDescent="0.2">
      <c r="C42" s="51" t="s">
        <v>36</v>
      </c>
      <c r="D42" s="52"/>
      <c r="E42" s="52"/>
      <c r="F42" s="52"/>
      <c r="G42" s="52"/>
      <c r="H42" s="52"/>
      <c r="I42" s="52"/>
    </row>
  </sheetData>
  <sheetProtection algorithmName="SHA-512" hashValue="xNMEsNQqdPb5dMialyDZ9GpMRFReaqkihk5+J0IlKjOE7lA0RiXoU8wQMcjnB754TDfSZM4te1x4KKlotRiesg==" saltValue="1tChd1QVuMFp/v9W5B0tGQ==" spinCount="100000" sheet="1" selectLockedCells="1"/>
  <mergeCells count="5">
    <mergeCell ref="F23:H23"/>
    <mergeCell ref="C1:E1"/>
    <mergeCell ref="D6:G6"/>
    <mergeCell ref="D10:G10"/>
    <mergeCell ref="C42:I42"/>
  </mergeCells>
  <conditionalFormatting sqref="D36:D37">
    <cfRule type="expression" dxfId="3" priority="1">
      <formula>D36&gt;(D19*1659*0.5)</formula>
    </cfRule>
  </conditionalFormatting>
  <conditionalFormatting sqref="G24:G26">
    <cfRule type="expression" dxfId="2" priority="2" stopIfTrue="1">
      <formula>(G24&gt;D24)</formula>
    </cfRule>
  </conditionalFormatting>
  <conditionalFormatting sqref="I27">
    <cfRule type="expression" dxfId="1" priority="7">
      <formula>$I$27=0</formula>
    </cfRule>
    <cfRule type="expression" dxfId="0" priority="8">
      <formula>$I$27&gt;0</formula>
    </cfRule>
  </conditionalFormatting>
  <dataValidations count="6">
    <dataValidation type="whole" allowBlank="1" showInputMessage="1" showErrorMessage="1" error="Werkgeversnummer bestaat maximaal uit 5 cijfers, u heeft meer dan 5 cijfers opgegeven of een teken dat geen cijfer is." sqref="D4" xr:uid="{00000000-0002-0000-0000-000001000000}">
      <formula1>0</formula1>
      <formula2>99999</formula2>
    </dataValidation>
    <dataValidation type="whole" allowBlank="1" showInputMessage="1" showErrorMessage="1" error="Werkgeversnummer bestaat maximaal uit 5 cijfers, u heeft meer dan 5 cijfers opgegeven of een teken dat geen cijfer is." sqref="D8" xr:uid="{00000000-0002-0000-0000-000002000000}">
      <formula1>0</formula1>
      <formula2>999999</formula2>
    </dataValidation>
    <dataValidation type="date" operator="greaterThan" allowBlank="1" showInputMessage="1" showErrorMessage="1" error="Hier dient een datum gevuld te worden." sqref="D12" xr:uid="{00000000-0002-0000-0000-000003000000}">
      <formula1>1</formula1>
    </dataValidation>
    <dataValidation type="date" operator="greaterThan" allowBlank="1" showInputMessage="1" showErrorMessage="1" error="U dient hier een datum op te geven of u heeft een datum opgegeven dat voor 1 augustus 2014 ligt." sqref="D16:D17" xr:uid="{00000000-0002-0000-0000-000004000000}">
      <formula1>41851</formula1>
    </dataValidation>
    <dataValidation type="decimal" allowBlank="1" showInputMessage="1" showErrorMessage="1" sqref="D19" xr:uid="{00000000-0002-0000-0000-000005000000}">
      <formula1>0</formula1>
      <formula2>1.2</formula2>
    </dataValidation>
    <dataValidation type="decimal" allowBlank="1" showInputMessage="1" showErrorMessage="1" error="U voert meer uren in, dan waar u maximaal recht op heeft of geeft een waarde op die geen positief getal is." sqref="G24:G26" xr:uid="{00000000-0002-0000-0000-000000000000}">
      <formula1>0</formula1>
      <formula2>D24</formula2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landscape" blackAndWhite="1"/>
  <headerFooter>
    <oddFooter>&amp;R&amp;T  &amp;D</oddFooter>
  </headerFooter>
  <ignoredErrors>
    <ignoredError sqref="D36" formulaRange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3" name="Drop Down 15">
              <controlPr locked="0" defaultSize="0" autoLine="0" autoPict="0">
                <anchor moveWithCells="1">
                  <from>
                    <xdr:col>3</xdr:col>
                    <xdr:colOff>0</xdr:colOff>
                    <xdr:row>13</xdr:row>
                    <xdr:rowOff>28575</xdr:rowOff>
                  </from>
                  <to>
                    <xdr:col>4</xdr:col>
                    <xdr:colOff>0</xdr:colOff>
                    <xdr:row>14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"/>
  <sheetViews>
    <sheetView workbookViewId="0">
      <selection sqref="A1:B3"/>
    </sheetView>
  </sheetViews>
  <sheetFormatPr defaultRowHeight="14.25" x14ac:dyDescent="0.2"/>
  <sheetData>
    <row r="2" spans="1:2" x14ac:dyDescent="0.2">
      <c r="A2" t="s">
        <v>15</v>
      </c>
      <c r="B2" t="s">
        <v>16</v>
      </c>
    </row>
    <row r="3" spans="1:2" x14ac:dyDescent="0.2">
      <c r="A3" t="s">
        <v>14</v>
      </c>
      <c r="B3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d7a484-9eba-4d50-9929-c9c44a97b48c" xsi:nil="true"/>
    <lcf76f155ced4ddcb4097134ff3c332f xmlns="3253d3d5-7728-4470-a8ad-dee6923a3a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0EFD4F2805A44BC05C8E255144E7D" ma:contentTypeVersion="16" ma:contentTypeDescription="Een nieuw document maken." ma:contentTypeScope="" ma:versionID="60fa3ab63a2dc2e4db8798f124d6281a">
  <xsd:schema xmlns:xsd="http://www.w3.org/2001/XMLSchema" xmlns:xs="http://www.w3.org/2001/XMLSchema" xmlns:p="http://schemas.microsoft.com/office/2006/metadata/properties" xmlns:ns2="3253d3d5-7728-4470-a8ad-dee6923a3a70" xmlns:ns3="b7d7a484-9eba-4d50-9929-c9c44a97b48c" targetNamespace="http://schemas.microsoft.com/office/2006/metadata/properties" ma:root="true" ma:fieldsID="111eed201b30e13a033149ebfaad0e20" ns2:_="" ns3:_="">
    <xsd:import namespace="3253d3d5-7728-4470-a8ad-dee6923a3a70"/>
    <xsd:import namespace="b7d7a484-9eba-4d50-9929-c9c44a97b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3d3d5-7728-4470-a8ad-dee6923a3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d652b291-1539-48c1-b68e-a7cd7716be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7a484-9eba-4d50-9929-c9c44a97b48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f510e3e-13f9-43d0-b779-747a954d8017}" ma:internalName="TaxCatchAll" ma:showField="CatchAllData" ma:web="b7d7a484-9eba-4d50-9929-c9c44a97b4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7C5695-708E-4489-8089-F6DE344EA782}">
  <ds:schemaRefs>
    <ds:schemaRef ds:uri="http://schemas.microsoft.com/office/2006/metadata/properties"/>
    <ds:schemaRef ds:uri="http://schemas.microsoft.com/office/infopath/2007/PartnerControls"/>
    <ds:schemaRef ds:uri="b7d7a484-9eba-4d50-9929-c9c44a97b48c"/>
    <ds:schemaRef ds:uri="3253d3d5-7728-4470-a8ad-dee6923a3a70"/>
  </ds:schemaRefs>
</ds:datastoreItem>
</file>

<file path=customXml/itemProps2.xml><?xml version="1.0" encoding="utf-8"?>
<ds:datastoreItem xmlns:ds="http://schemas.openxmlformats.org/officeDocument/2006/customXml" ds:itemID="{93E33E41-028F-4666-BE65-7A31DBD61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7C9690-3D29-4350-8F1D-FBE32EB75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53d3d5-7728-4470-a8ad-dee6923a3a70"/>
    <ds:schemaRef ds:uri="b7d7a484-9eba-4d50-9929-c9c44a97b4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Berekening recht lfpb VO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Noordhoek</dc:creator>
  <cp:lastModifiedBy>Peter de Vette</cp:lastModifiedBy>
  <cp:lastPrinted>2016-06-20T10:04:18Z</cp:lastPrinted>
  <dcterms:created xsi:type="dcterms:W3CDTF">2015-01-14T15:41:10Z</dcterms:created>
  <dcterms:modified xsi:type="dcterms:W3CDTF">2026-02-25T15:22:39Z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0x010100C080EFD4F2805A44BC05C8E255144E7D</vt:lpwstr>
  </property>
  <property fmtid="{D5CDD505-2E9C-101B-9397-08002B2CF9AE}" pid="3" name="Order">
    <vt:r8>181800</vt:r8>
  </property>
</Properties>
</file>